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1E03B803-3D03-4EB5-A959-659DFDD34AB2}" xr6:coauthVersionLast="47" xr6:coauthVersionMax="47" xr10:uidLastSave="{00000000-0000-0000-0000-000000000000}"/>
  <bookViews>
    <workbookView xWindow="900" yWindow="0" windowWidth="19320" windowHeight="10530" xr2:uid="{00000000-000D-0000-FFFF-FFFF00000000}"/>
  </bookViews>
  <sheets>
    <sheet name="検証シート (2)" sheetId="7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7" l="1"/>
  <c r="D59" i="7"/>
  <c r="F61" i="7"/>
  <c r="E61" i="7"/>
  <c r="D61" i="7"/>
  <c r="F60" i="7"/>
  <c r="E60" i="7"/>
  <c r="D60" i="7"/>
  <c r="F59" i="7"/>
  <c r="E59" i="7"/>
  <c r="O58" i="7"/>
  <c r="N58" i="7"/>
  <c r="M58" i="7"/>
  <c r="I58" i="7"/>
  <c r="H58" i="7"/>
  <c r="G58" i="7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M28" i="7"/>
  <c r="G28" i="7"/>
  <c r="J29" i="7" s="1"/>
  <c r="M27" i="7"/>
  <c r="G27" i="7"/>
  <c r="J28" i="7" s="1"/>
  <c r="M26" i="7"/>
  <c r="G26" i="7"/>
  <c r="J27" i="7" s="1"/>
  <c r="M25" i="7"/>
  <c r="G25" i="7" s="1"/>
  <c r="J26" i="7" s="1"/>
  <c r="M24" i="7"/>
  <c r="G24" i="7"/>
  <c r="J25" i="7" s="1"/>
  <c r="M23" i="7"/>
  <c r="G23" i="7" s="1"/>
  <c r="J24" i="7" s="1"/>
  <c r="M22" i="7"/>
  <c r="G22" i="7"/>
  <c r="J23" i="7" s="1"/>
  <c r="M21" i="7"/>
  <c r="G21" i="7" s="1"/>
  <c r="J22" i="7" s="1"/>
  <c r="M20" i="7"/>
  <c r="G20" i="7" s="1"/>
  <c r="J21" i="7" s="1"/>
  <c r="M19" i="7"/>
  <c r="G19" i="7" s="1"/>
  <c r="J20" i="7" s="1"/>
  <c r="M18" i="7"/>
  <c r="G18" i="7"/>
  <c r="J19" i="7" s="1"/>
  <c r="M17" i="7"/>
  <c r="G17" i="7"/>
  <c r="J18" i="7" s="1"/>
  <c r="M16" i="7"/>
  <c r="G16" i="7"/>
  <c r="J17" i="7" s="1"/>
  <c r="M15" i="7"/>
  <c r="G15" i="7"/>
  <c r="J16" i="7" s="1"/>
  <c r="N14" i="7"/>
  <c r="H14" i="7" s="1"/>
  <c r="M14" i="7"/>
  <c r="G14" i="7" s="1"/>
  <c r="J15" i="7" s="1"/>
  <c r="N13" i="7"/>
  <c r="M13" i="7"/>
  <c r="G13" i="7" s="1"/>
  <c r="J14" i="7" s="1"/>
  <c r="H13" i="7"/>
  <c r="K14" i="7" s="1"/>
  <c r="N12" i="7"/>
  <c r="H12" i="7" s="1"/>
  <c r="K13" i="7" s="1"/>
  <c r="M12" i="7"/>
  <c r="G12" i="7" s="1"/>
  <c r="J13" i="7" s="1"/>
  <c r="O11" i="7"/>
  <c r="I11" i="7" s="1"/>
  <c r="L12" i="7" s="1"/>
  <c r="O12" i="7" s="1"/>
  <c r="I12" i="7" s="1"/>
  <c r="N11" i="7"/>
  <c r="H11" i="7"/>
  <c r="K12" i="7" s="1"/>
  <c r="O10" i="7"/>
  <c r="I10" i="7" s="1"/>
  <c r="L11" i="7" s="1"/>
  <c r="N10" i="7"/>
  <c r="H10" i="7" s="1"/>
  <c r="K11" i="7" s="1"/>
  <c r="I8" i="7"/>
  <c r="L9" i="7" s="1"/>
  <c r="O9" i="7" s="1"/>
  <c r="H8" i="7"/>
  <c r="G8" i="7"/>
  <c r="J9" i="7" s="1"/>
  <c r="M9" i="7" s="1"/>
  <c r="K15" i="7" l="1"/>
  <c r="N15" i="7" s="1"/>
  <c r="H15" i="7"/>
  <c r="L13" i="7"/>
  <c r="O13" i="7" s="1"/>
  <c r="I13" i="7"/>
  <c r="L14" i="7" s="1"/>
  <c r="O14" i="7" s="1"/>
  <c r="I14" i="7" s="1"/>
  <c r="E62" i="7"/>
  <c r="F62" i="7"/>
  <c r="D62" i="7"/>
  <c r="I9" i="7"/>
  <c r="L10" i="7" s="1"/>
  <c r="G9" i="7"/>
  <c r="J10" i="7" s="1"/>
  <c r="M10" i="7" s="1"/>
  <c r="G10" i="7" s="1"/>
  <c r="J11" i="7" s="1"/>
  <c r="M11" i="7" s="1"/>
  <c r="G11" i="7" s="1"/>
  <c r="J12" i="7" s="1"/>
  <c r="K9" i="7"/>
  <c r="N9" i="7" s="1"/>
  <c r="K16" i="7" l="1"/>
  <c r="N16" i="7" s="1"/>
  <c r="L15" i="7"/>
  <c r="O15" i="7" s="1"/>
  <c r="I15" i="7" s="1"/>
  <c r="L16" i="7" s="1"/>
  <c r="O16" i="7" s="1"/>
  <c r="I16" i="7" s="1"/>
  <c r="M59" i="7"/>
  <c r="G59" i="7" s="1"/>
  <c r="G61" i="7" s="1"/>
  <c r="J61" i="7" s="1"/>
  <c r="H9" i="7"/>
  <c r="K10" i="7" s="1"/>
  <c r="H16" i="7" l="1"/>
  <c r="K17" i="7" s="1"/>
  <c r="N17" i="7" s="1"/>
  <c r="H17" i="7" s="1"/>
  <c r="K18" i="7" s="1"/>
  <c r="N18" i="7" s="1"/>
  <c r="H18" i="7" s="1"/>
  <c r="L17" i="7"/>
  <c r="O17" i="7" s="1"/>
  <c r="I17" i="7" s="1"/>
  <c r="L18" i="7" s="1"/>
  <c r="O18" i="7" s="1"/>
  <c r="I18" i="7" s="1"/>
  <c r="K19" i="7" l="1"/>
  <c r="N19" i="7" s="1"/>
  <c r="H19" i="7"/>
  <c r="L19" i="7"/>
  <c r="O19" i="7" s="1"/>
  <c r="I19" i="7"/>
  <c r="L20" i="7" s="1"/>
  <c r="O20" i="7" s="1"/>
  <c r="I20" i="7" s="1"/>
  <c r="K20" i="7" l="1"/>
  <c r="N20" i="7" s="1"/>
  <c r="H20" i="7"/>
  <c r="K21" i="7" s="1"/>
  <c r="N21" i="7" s="1"/>
  <c r="H21" i="7" s="1"/>
  <c r="L21" i="7"/>
  <c r="O21" i="7" s="1"/>
  <c r="I21" i="7" s="1"/>
  <c r="K22" i="7" l="1"/>
  <c r="N22" i="7" s="1"/>
  <c r="H22" i="7"/>
  <c r="K23" i="7" s="1"/>
  <c r="N23" i="7" s="1"/>
  <c r="H23" i="7" s="1"/>
  <c r="L22" i="7"/>
  <c r="O22" i="7" s="1"/>
  <c r="I22" i="7" s="1"/>
  <c r="L23" i="7" s="1"/>
  <c r="O23" i="7" s="1"/>
  <c r="I23" i="7" s="1"/>
  <c r="K24" i="7" l="1"/>
  <c r="N24" i="7" s="1"/>
  <c r="H24" i="7"/>
  <c r="L24" i="7"/>
  <c r="O24" i="7" s="1"/>
  <c r="I24" i="7" s="1"/>
  <c r="K25" i="7" l="1"/>
  <c r="N25" i="7" s="1"/>
  <c r="H25" i="7"/>
  <c r="L25" i="7"/>
  <c r="O25" i="7" s="1"/>
  <c r="I25" i="7"/>
  <c r="L26" i="7" s="1"/>
  <c r="O26" i="7" s="1"/>
  <c r="I26" i="7" s="1"/>
  <c r="K26" i="7" l="1"/>
  <c r="N26" i="7" s="1"/>
  <c r="H26" i="7"/>
  <c r="K27" i="7" s="1"/>
  <c r="N27" i="7" s="1"/>
  <c r="H27" i="7" s="1"/>
  <c r="L27" i="7"/>
  <c r="O27" i="7" s="1"/>
  <c r="I27" i="7"/>
  <c r="K28" i="7" l="1"/>
  <c r="N28" i="7" s="1"/>
  <c r="N59" i="7" s="1"/>
  <c r="H59" i="7" s="1"/>
  <c r="H61" i="7" s="1"/>
  <c r="K61" i="7" s="1"/>
  <c r="L28" i="7"/>
  <c r="O28" i="7" s="1"/>
  <c r="O59" i="7" s="1"/>
  <c r="I59" i="7" s="1"/>
  <c r="I61" i="7" s="1"/>
  <c r="L61" i="7" s="1"/>
  <c r="H28" i="7" l="1"/>
  <c r="K29" i="7" s="1"/>
  <c r="I28" i="7"/>
  <c r="L29" i="7" s="1"/>
</calcChain>
</file>

<file path=xl/sharedStrings.xml><?xml version="1.0" encoding="utf-8"?>
<sst xmlns="http://schemas.openxmlformats.org/spreadsheetml/2006/main" count="134" uniqueCount="84">
  <si>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</si>
  <si>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</si>
  <si>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</si>
  <si>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</si>
  <si>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</si>
  <si>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</si>
  <si>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</si>
  <si>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</si>
  <si>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</si>
  <si>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</si>
  <si>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</si>
  <si>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</si>
  <si>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</si>
  <si>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</si>
  <si>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</si>
  <si>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</si>
  <si>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</si>
  <si>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</si>
  <si>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</si>
  <si>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</si>
  <si>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</si>
  <si>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</si>
  <si>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</si>
  <si>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</si>
  <si>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</si>
  <si>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</si>
  <si>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</si>
  <si>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</si>
  <si>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</si>
  <si>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</si>
  <si>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ルール</t>
  </si>
  <si>
    <t>通貨ペア</t>
  </si>
  <si>
    <t>日足</t>
  </si>
  <si>
    <t>終了日</t>
  </si>
  <si>
    <t>4Ｈ足</t>
  </si>
  <si>
    <t>１Ｈ足</t>
  </si>
  <si>
    <t>PB</t>
  </si>
  <si>
    <t>EUR/USD</t>
  </si>
  <si>
    <t>1st</t>
  </si>
  <si>
    <t>USD/JPY</t>
  </si>
  <si>
    <t>GBP・JPY</t>
  </si>
  <si>
    <t>EB</t>
  </si>
  <si>
    <t>AUD/USD</t>
  </si>
  <si>
    <t>EUR/JPY</t>
  </si>
  <si>
    <t>2nd</t>
  </si>
  <si>
    <t>EUR/USD</t>
    <phoneticPr fontId="1"/>
  </si>
  <si>
    <t>Fibo</t>
    <phoneticPr fontId="1"/>
  </si>
  <si>
    <t>１，</t>
    <phoneticPr fontId="1"/>
  </si>
  <si>
    <t>２、</t>
    <phoneticPr fontId="1"/>
  </si>
  <si>
    <t>３、</t>
    <phoneticPr fontId="1"/>
  </si>
  <si>
    <t>４、</t>
    <phoneticPr fontId="1"/>
  </si>
  <si>
    <t>５、</t>
    <phoneticPr fontId="1"/>
  </si>
  <si>
    <t>６、</t>
    <phoneticPr fontId="1"/>
  </si>
  <si>
    <t>ちょっと　これは　引く場所これで　合ってるものか　分かりません</t>
    <rPh sb="9" eb="10">
      <t>ヒ</t>
    </rPh>
    <rPh sb="11" eb="13">
      <t>バショ</t>
    </rPh>
    <rPh sb="17" eb="18">
      <t>ア</t>
    </rPh>
    <rPh sb="25" eb="26">
      <t>ワ</t>
    </rPh>
    <phoneticPr fontId="1"/>
  </si>
  <si>
    <t>もともと　入る場所　間違ってるのかも。</t>
    <rPh sb="5" eb="6">
      <t>ハイ</t>
    </rPh>
    <rPh sb="7" eb="9">
      <t>バショ</t>
    </rPh>
    <rPh sb="10" eb="12">
      <t>マチガ</t>
    </rPh>
    <phoneticPr fontId="1"/>
  </si>
  <si>
    <t>７、</t>
    <phoneticPr fontId="1"/>
  </si>
  <si>
    <t>８、</t>
    <phoneticPr fontId="1"/>
  </si>
  <si>
    <t>９、</t>
    <phoneticPr fontId="1"/>
  </si>
  <si>
    <t>１０、</t>
    <phoneticPr fontId="1"/>
  </si>
  <si>
    <t>１２、</t>
    <phoneticPr fontId="1"/>
  </si>
  <si>
    <t>結局　大きく　戻ってから　上昇</t>
    <rPh sb="0" eb="2">
      <t>ケッキョク</t>
    </rPh>
    <rPh sb="3" eb="4">
      <t>オオ</t>
    </rPh>
    <rPh sb="7" eb="8">
      <t>モド</t>
    </rPh>
    <rPh sb="13" eb="15">
      <t>ジョウショウ</t>
    </rPh>
    <phoneticPr fontId="1"/>
  </si>
  <si>
    <t>Wボトム　ということですね。</t>
    <phoneticPr fontId="1"/>
  </si>
  <si>
    <t>再度　0ラインから　入っても　良いものか。</t>
    <rPh sb="0" eb="2">
      <t>サイド</t>
    </rPh>
    <rPh sb="10" eb="11">
      <t>ハイ</t>
    </rPh>
    <rPh sb="15" eb="16">
      <t>ヨ</t>
    </rPh>
    <phoneticPr fontId="1"/>
  </si>
  <si>
    <t>１３，</t>
    <phoneticPr fontId="1"/>
  </si>
  <si>
    <t>ちょっと　親波の見方が　間違ってるかも知れません</t>
    <rPh sb="5" eb="7">
      <t>オヤナミ</t>
    </rPh>
    <rPh sb="8" eb="10">
      <t>ミカタ</t>
    </rPh>
    <rPh sb="12" eb="14">
      <t>マチガ</t>
    </rPh>
    <rPh sb="19" eb="20">
      <t>シ</t>
    </rPh>
    <phoneticPr fontId="1"/>
  </si>
  <si>
    <t>２３．６　まで　戻ってないのですが。</t>
    <rPh sb="8" eb="9">
      <t>モド</t>
    </rPh>
    <phoneticPr fontId="1"/>
  </si>
  <si>
    <t>これは　ヘッド＆ショルダーですね。</t>
    <phoneticPr fontId="1"/>
  </si>
  <si>
    <t>１４、</t>
    <phoneticPr fontId="1"/>
  </si>
  <si>
    <t>１５，</t>
    <phoneticPr fontId="1"/>
  </si>
  <si>
    <t>１６、</t>
    <phoneticPr fontId="1"/>
  </si>
  <si>
    <t>１８、</t>
    <phoneticPr fontId="1"/>
  </si>
  <si>
    <t>１９、</t>
    <phoneticPr fontId="1"/>
  </si>
  <si>
    <t>２０，</t>
    <phoneticPr fontId="1"/>
  </si>
  <si>
    <t>トレンドを　取りに行く　良い方法　と　思います。底値　天井圏の　ことなので　チャートパターンと　組み合わせて　行く感じ　でしょうか。</t>
    <rPh sb="6" eb="7">
      <t>ト</t>
    </rPh>
    <rPh sb="9" eb="10">
      <t>イ</t>
    </rPh>
    <rPh sb="12" eb="13">
      <t>ヨ</t>
    </rPh>
    <rPh sb="14" eb="16">
      <t>ホウホウ</t>
    </rPh>
    <rPh sb="19" eb="20">
      <t>オモ</t>
    </rPh>
    <rPh sb="24" eb="26">
      <t>ソコネ</t>
    </rPh>
    <rPh sb="27" eb="30">
      <t>テンジョウケン</t>
    </rPh>
    <rPh sb="48" eb="49">
      <t>ク</t>
    </rPh>
    <rPh sb="50" eb="51">
      <t>ア</t>
    </rPh>
    <rPh sb="55" eb="56">
      <t>イ</t>
    </rPh>
    <rPh sb="57" eb="58">
      <t>カン</t>
    </rPh>
    <phoneticPr fontId="1"/>
  </si>
  <si>
    <t>もっと　研究して　取得して　得意パターンにしたいです。</t>
    <rPh sb="4" eb="6">
      <t>ケンキュウ</t>
    </rPh>
    <rPh sb="9" eb="11">
      <t>シュトク</t>
    </rPh>
    <rPh sb="14" eb="16">
      <t>トクイ</t>
    </rPh>
    <phoneticPr fontId="1"/>
  </si>
  <si>
    <t>だいぶ　戻されてます。</t>
    <rPh sb="4" eb="5">
      <t>モド</t>
    </rPh>
    <phoneticPr fontId="1"/>
  </si>
  <si>
    <t>0.618　ギリギリです。</t>
    <phoneticPr fontId="1"/>
  </si>
  <si>
    <t>0.618　まで　行ってだいぶ　戻されて」ます。</t>
    <rPh sb="9" eb="10">
      <t>イ</t>
    </rPh>
    <rPh sb="16" eb="17">
      <t>モド</t>
    </rPh>
    <phoneticPr fontId="1"/>
  </si>
  <si>
    <t>一旦　〆で　再度　入り直す　べきかも。</t>
    <rPh sb="0" eb="2">
      <t>イッタン</t>
    </rPh>
    <rPh sb="6" eb="8">
      <t>サイド</t>
    </rPh>
    <rPh sb="9" eb="10">
      <t>ハイ</t>
    </rPh>
    <rPh sb="11" eb="12">
      <t>ナオ</t>
    </rPh>
    <phoneticPr fontId="1"/>
  </si>
  <si>
    <t>Wトップの　チャートパターンですね。</t>
    <phoneticPr fontId="1"/>
  </si>
  <si>
    <t>これは　違う　と　思いますが</t>
    <rPh sb="4" eb="5">
      <t>チガ</t>
    </rPh>
    <rPh sb="9" eb="10">
      <t>オモ</t>
    </rPh>
    <phoneticPr fontId="1"/>
  </si>
  <si>
    <t>１１、</t>
    <phoneticPr fontId="1"/>
  </si>
  <si>
    <t>１７、</t>
    <phoneticPr fontId="1"/>
  </si>
  <si>
    <t>ちょっと　初めてなので　この検証で　合ってるのか　わかりませんが、４H　で　２８６日間　２０件　ありました。レンジに　なってる　ところは　難しいですね。　損切りが　大きいものも　ありますし　Ｗボトム（トップ）作りに　結局　戻ったりとあるので　0.618まで　しか　取れないもの　多い気がします。また　検証シートの　書き方が　わかりません。とりあえず　入れています。</t>
    <rPh sb="8" eb="9">
      <t>ニチ</t>
    </rPh>
    <rPh sb="9" eb="10">
      <t>カン</t>
    </rPh>
    <rPh sb="13" eb="14">
      <t>ケン</t>
    </rPh>
    <rPh sb="36" eb="37">
      <t>ムズカ</t>
    </rPh>
    <rPh sb="44" eb="46">
      <t>ソンギ</t>
    </rPh>
    <rPh sb="49" eb="50">
      <t>オオ</t>
    </rPh>
    <rPh sb="71" eb="72">
      <t>ツク</t>
    </rPh>
    <rPh sb="75" eb="77">
      <t>ケッキョク</t>
    </rPh>
    <rPh sb="78" eb="79">
      <t>モド</t>
    </rPh>
    <rPh sb="99" eb="100">
      <t>ト</t>
    </rPh>
    <rPh sb="106" eb="107">
      <t>オオ</t>
    </rPh>
    <rPh sb="108" eb="109">
      <t>キ</t>
    </rPh>
    <rPh sb="117" eb="119">
      <t>ケンショウ</t>
    </rPh>
    <rPh sb="124" eb="125">
      <t>カ</t>
    </rPh>
    <rPh sb="126" eb="127">
      <t>カタ</t>
    </rPh>
    <rPh sb="142" eb="14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</si>
</sst>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0" fillId="0" borderId="0" xfId="2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491</xdr:row>
      <xdr:rowOff>0</xdr:rowOff>
    </xdr:from>
    <xdr:to>
      <xdr:col>17</xdr:col>
      <xdr:colOff>359577</xdr:colOff>
      <xdr:row>515</xdr:row>
      <xdr:rowOff>69588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FFB5B68E-FE20-42FC-9D61-E0BB657AA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689531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23813</xdr:rowOff>
    </xdr:from>
    <xdr:to>
      <xdr:col>17</xdr:col>
      <xdr:colOff>359577</xdr:colOff>
      <xdr:row>25</xdr:row>
      <xdr:rowOff>93401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A89ECA07-4901-4AFE-9E2B-E63AA0C34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2407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142875</xdr:rowOff>
    </xdr:from>
    <xdr:to>
      <xdr:col>17</xdr:col>
      <xdr:colOff>359577</xdr:colOff>
      <xdr:row>52</xdr:row>
      <xdr:rowOff>33869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B5F87480-62B6-4925-BF82-A77791BE1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964906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17</xdr:col>
      <xdr:colOff>359577</xdr:colOff>
      <xdr:row>77</xdr:row>
      <xdr:rowOff>69588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DBA8F290-4550-48A1-A6D1-78694D160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465469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154781</xdr:rowOff>
    </xdr:from>
    <xdr:to>
      <xdr:col>17</xdr:col>
      <xdr:colOff>359577</xdr:colOff>
      <xdr:row>103</xdr:row>
      <xdr:rowOff>45776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FC441727-2C6C-48AF-8A53-8120D7BEF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085094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59532</xdr:rowOff>
    </xdr:from>
    <xdr:to>
      <xdr:col>17</xdr:col>
      <xdr:colOff>359577</xdr:colOff>
      <xdr:row>128</xdr:row>
      <xdr:rowOff>129120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15F0EF7F-790F-4281-87E5-A3EA8D00E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633282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</xdr:row>
      <xdr:rowOff>166687</xdr:rowOff>
    </xdr:from>
    <xdr:to>
      <xdr:col>17</xdr:col>
      <xdr:colOff>359577</xdr:colOff>
      <xdr:row>154</xdr:row>
      <xdr:rowOff>57681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944A3970-1142-4FD2-9F35-17F8175E7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3205281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23812</xdr:rowOff>
    </xdr:from>
    <xdr:to>
      <xdr:col>17</xdr:col>
      <xdr:colOff>359577</xdr:colOff>
      <xdr:row>180</xdr:row>
      <xdr:rowOff>93400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D099B85D-D1BF-4F4C-9C8F-42EDD8E3E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7884437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182</xdr:row>
      <xdr:rowOff>35718</xdr:rowOff>
    </xdr:from>
    <xdr:to>
      <xdr:col>17</xdr:col>
      <xdr:colOff>359577</xdr:colOff>
      <xdr:row>206</xdr:row>
      <xdr:rowOff>105306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3F8F38B2-6B5C-4826-9E89-27A8192EA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2539781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207</xdr:row>
      <xdr:rowOff>71438</xdr:rowOff>
    </xdr:from>
    <xdr:to>
      <xdr:col>17</xdr:col>
      <xdr:colOff>359577</xdr:colOff>
      <xdr:row>231</xdr:row>
      <xdr:rowOff>141026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10FAE3C6-CBD5-4ACE-852A-74AC94381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7040344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233</xdr:row>
      <xdr:rowOff>166688</xdr:rowOff>
    </xdr:from>
    <xdr:to>
      <xdr:col>17</xdr:col>
      <xdr:colOff>359577</xdr:colOff>
      <xdr:row>258</xdr:row>
      <xdr:rowOff>57682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8DCEFC1F-7A0E-4BE3-96DB-0A36BFF09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1779032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259</xdr:row>
      <xdr:rowOff>166687</xdr:rowOff>
    </xdr:from>
    <xdr:to>
      <xdr:col>17</xdr:col>
      <xdr:colOff>359577</xdr:colOff>
      <xdr:row>284</xdr:row>
      <xdr:rowOff>57681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2B24857F-9254-424B-BAC7-8F14F3C38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6422468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285</xdr:row>
      <xdr:rowOff>119062</xdr:rowOff>
    </xdr:from>
    <xdr:to>
      <xdr:col>17</xdr:col>
      <xdr:colOff>359577</xdr:colOff>
      <xdr:row>310</xdr:row>
      <xdr:rowOff>10056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9477544F-FD72-4BF4-AB31-B7F435D24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51018281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130970</xdr:rowOff>
    </xdr:from>
    <xdr:to>
      <xdr:col>17</xdr:col>
      <xdr:colOff>359577</xdr:colOff>
      <xdr:row>336</xdr:row>
      <xdr:rowOff>21964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95735772-2C7D-41B8-B383-91620F206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55673626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337</xdr:row>
      <xdr:rowOff>119062</xdr:rowOff>
    </xdr:from>
    <xdr:to>
      <xdr:col>17</xdr:col>
      <xdr:colOff>359577</xdr:colOff>
      <xdr:row>362</xdr:row>
      <xdr:rowOff>10056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58F17553-2A72-4070-8F65-A32CF9AA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60305156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363</xdr:row>
      <xdr:rowOff>11906</xdr:rowOff>
    </xdr:from>
    <xdr:to>
      <xdr:col>17</xdr:col>
      <xdr:colOff>359577</xdr:colOff>
      <xdr:row>387</xdr:row>
      <xdr:rowOff>81494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2374759-93A5-48E9-AADC-ED152308A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64841437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389</xdr:row>
      <xdr:rowOff>35719</xdr:rowOff>
    </xdr:from>
    <xdr:to>
      <xdr:col>17</xdr:col>
      <xdr:colOff>359577</xdr:colOff>
      <xdr:row>413</xdr:row>
      <xdr:rowOff>105307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443F03AC-A154-43BB-8F0C-FE0A4FC66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69508688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414</xdr:row>
      <xdr:rowOff>83343</xdr:rowOff>
    </xdr:from>
    <xdr:to>
      <xdr:col>17</xdr:col>
      <xdr:colOff>359577</xdr:colOff>
      <xdr:row>438</xdr:row>
      <xdr:rowOff>152931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2482E575-7B94-4823-B8ED-087BC68A7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74021156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440</xdr:row>
      <xdr:rowOff>166687</xdr:rowOff>
    </xdr:from>
    <xdr:to>
      <xdr:col>17</xdr:col>
      <xdr:colOff>359577</xdr:colOff>
      <xdr:row>465</xdr:row>
      <xdr:rowOff>57681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BDE1B2C0-E050-4A9F-92DC-E6199C042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78747937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466</xdr:row>
      <xdr:rowOff>47625</xdr:rowOff>
    </xdr:from>
    <xdr:to>
      <xdr:col>17</xdr:col>
      <xdr:colOff>359577</xdr:colOff>
      <xdr:row>490</xdr:row>
      <xdr:rowOff>117213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EF3CD188-EC81-4388-9847-6E5D07D57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83272313"/>
          <a:ext cx="10694202" cy="4355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518</xdr:row>
      <xdr:rowOff>35718</xdr:rowOff>
    </xdr:from>
    <xdr:to>
      <xdr:col>17</xdr:col>
      <xdr:colOff>359577</xdr:colOff>
      <xdr:row>542</xdr:row>
      <xdr:rowOff>105306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9C1D6009-A0D0-4772-94E4-A9B4054C7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92547281"/>
          <a:ext cx="10694202" cy="435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682A-5660-46FD-8367-6D56345A9DB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7" sqref="P7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16</v>
      </c>
    </row>
    <row r="3" spans="1:18" x14ac:dyDescent="0.4">
      <c r="A3" s="1" t="s">
        <v>11</v>
      </c>
      <c r="C3" s="29">
        <v>100000</v>
      </c>
    </row>
    <row r="4" spans="1:18" x14ac:dyDescent="0.4">
      <c r="A4" s="1" t="s">
        <v>12</v>
      </c>
      <c r="C4" s="29" t="s">
        <v>14</v>
      </c>
    </row>
    <row r="5" spans="1:18" ht="19.5" thickBot="1" x14ac:dyDescent="0.45">
      <c r="A5" s="1" t="s">
        <v>13</v>
      </c>
      <c r="C5" s="29" t="s">
        <v>28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19</v>
      </c>
      <c r="E6" s="25"/>
      <c r="F6" s="26"/>
      <c r="G6" s="87" t="s">
        <v>3</v>
      </c>
      <c r="H6" s="88"/>
      <c r="I6" s="89"/>
      <c r="J6" s="87" t="s">
        <v>17</v>
      </c>
      <c r="K6" s="88"/>
      <c r="L6" s="89"/>
      <c r="M6" s="87" t="s">
        <v>18</v>
      </c>
      <c r="N6" s="88"/>
      <c r="O6" s="89"/>
    </row>
    <row r="7" spans="1:18" ht="19.5" thickBot="1" x14ac:dyDescent="0.45">
      <c r="A7" s="27"/>
      <c r="B7" s="27" t="s">
        <v>2</v>
      </c>
      <c r="C7" s="64" t="s">
        <v>23</v>
      </c>
      <c r="D7" s="13">
        <v>0.61799999999999999</v>
      </c>
      <c r="E7" s="14">
        <v>1.27</v>
      </c>
      <c r="F7" s="15">
        <v>1.5</v>
      </c>
      <c r="G7" s="13">
        <v>0.61799999999999999</v>
      </c>
      <c r="H7" s="14">
        <v>1.27</v>
      </c>
      <c r="I7" s="15">
        <v>1.5</v>
      </c>
      <c r="J7" s="13">
        <v>0.61799999999999999</v>
      </c>
      <c r="K7" s="14">
        <v>1.27</v>
      </c>
      <c r="L7" s="15">
        <v>1.5</v>
      </c>
      <c r="M7" s="13">
        <v>0.61799999999999999</v>
      </c>
      <c r="N7" s="14">
        <v>1.27</v>
      </c>
      <c r="O7" s="15">
        <v>1.5</v>
      </c>
    </row>
    <row r="8" spans="1:18" ht="19.5" thickBot="1" x14ac:dyDescent="0.45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0" t="s">
        <v>17</v>
      </c>
      <c r="K8" s="91"/>
      <c r="L8" s="92"/>
      <c r="M8" s="90"/>
      <c r="N8" s="91"/>
      <c r="O8" s="92"/>
    </row>
    <row r="9" spans="1:18" x14ac:dyDescent="0.4">
      <c r="A9" s="9">
        <v>1</v>
      </c>
      <c r="B9" s="23">
        <v>40515</v>
      </c>
      <c r="C9" s="50">
        <v>1</v>
      </c>
      <c r="D9" s="54">
        <v>0.61799999999999999</v>
      </c>
      <c r="E9" s="55">
        <v>-1</v>
      </c>
      <c r="F9" s="56">
        <v>-1</v>
      </c>
      <c r="G9" s="22">
        <f>IF(D9="","",G8+M9)</f>
        <v>101854</v>
      </c>
      <c r="H9" s="22">
        <f t="shared" ref="H9:I24" si="0">IF(E9="","",H8+N9)</f>
        <v>97000</v>
      </c>
      <c r="I9" s="22">
        <f t="shared" si="0"/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1854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 x14ac:dyDescent="0.4">
      <c r="A10" s="9">
        <v>2</v>
      </c>
      <c r="B10" s="5">
        <v>40539</v>
      </c>
      <c r="C10" s="47">
        <v>1</v>
      </c>
      <c r="D10" s="57">
        <v>0.61799999999999999</v>
      </c>
      <c r="E10" s="58">
        <v>1.27</v>
      </c>
      <c r="F10" s="59">
        <v>-1</v>
      </c>
      <c r="G10" s="22">
        <f t="shared" ref="G10:I25" si="1">IF(D10="","",G9+M10)</f>
        <v>103742.37316</v>
      </c>
      <c r="H10" s="22">
        <f t="shared" si="0"/>
        <v>100695.7</v>
      </c>
      <c r="I10" s="22">
        <f t="shared" si="0"/>
        <v>94090</v>
      </c>
      <c r="J10" s="44">
        <f t="shared" ref="J10:L25" si="2">IF(G9="","",G9*0.03)</f>
        <v>3055.62</v>
      </c>
      <c r="K10" s="45">
        <f t="shared" si="2"/>
        <v>2910</v>
      </c>
      <c r="L10" s="46">
        <f t="shared" si="2"/>
        <v>2910</v>
      </c>
      <c r="M10" s="44">
        <f t="shared" ref="M10:O25" si="3">IF(D10="","",J10*D10)</f>
        <v>1888.3731599999999</v>
      </c>
      <c r="N10" s="45">
        <f t="shared" si="3"/>
        <v>3695.7000000000003</v>
      </c>
      <c r="O10" s="46">
        <f t="shared" si="3"/>
        <v>-2910</v>
      </c>
      <c r="P10" s="40"/>
      <c r="Q10" s="40"/>
      <c r="R10" s="40"/>
    </row>
    <row r="11" spans="1:18" x14ac:dyDescent="0.4">
      <c r="A11" s="9">
        <v>3</v>
      </c>
      <c r="B11" s="5">
        <v>40548</v>
      </c>
      <c r="C11" s="47">
        <v>2</v>
      </c>
      <c r="D11" s="57">
        <v>0.61799999999999999</v>
      </c>
      <c r="E11" s="58">
        <v>1.27</v>
      </c>
      <c r="F11" s="80">
        <v>1.5</v>
      </c>
      <c r="G11" s="22">
        <f t="shared" si="1"/>
        <v>105665.7567583864</v>
      </c>
      <c r="H11" s="22">
        <f t="shared" si="0"/>
        <v>104532.20616999999</v>
      </c>
      <c r="I11" s="22">
        <f t="shared" si="0"/>
        <v>98324.05</v>
      </c>
      <c r="J11" s="44">
        <f t="shared" si="2"/>
        <v>3112.2711948000001</v>
      </c>
      <c r="K11" s="45">
        <f t="shared" si="2"/>
        <v>3020.8709999999996</v>
      </c>
      <c r="L11" s="46">
        <f t="shared" si="2"/>
        <v>2822.7</v>
      </c>
      <c r="M11" s="44">
        <f t="shared" si="3"/>
        <v>1923.3835983864001</v>
      </c>
      <c r="N11" s="45">
        <f t="shared" si="3"/>
        <v>3836.5061699999997</v>
      </c>
      <c r="O11" s="46">
        <f t="shared" si="3"/>
        <v>4234.0499999999993</v>
      </c>
      <c r="P11" s="40"/>
      <c r="Q11" s="40"/>
      <c r="R11" s="40"/>
    </row>
    <row r="12" spans="1:18" x14ac:dyDescent="0.4">
      <c r="A12" s="9">
        <v>4</v>
      </c>
      <c r="B12" s="5">
        <v>40555</v>
      </c>
      <c r="C12" s="47">
        <v>1</v>
      </c>
      <c r="D12" s="57">
        <v>0.61799999999999999</v>
      </c>
      <c r="E12" s="58">
        <v>1.27</v>
      </c>
      <c r="F12" s="59">
        <v>1.5</v>
      </c>
      <c r="G12" s="22">
        <f t="shared" si="1"/>
        <v>107624.79988868689</v>
      </c>
      <c r="H12" s="22">
        <f t="shared" si="0"/>
        <v>108514.88322507699</v>
      </c>
      <c r="I12" s="22">
        <f t="shared" si="0"/>
        <v>102748.63225000001</v>
      </c>
      <c r="J12" s="44">
        <f t="shared" si="2"/>
        <v>3169.9727027515919</v>
      </c>
      <c r="K12" s="45">
        <f t="shared" si="2"/>
        <v>3135.9661850999996</v>
      </c>
      <c r="L12" s="46">
        <f t="shared" si="2"/>
        <v>2949.7215000000001</v>
      </c>
      <c r="M12" s="44">
        <f t="shared" si="3"/>
        <v>1959.0431303004839</v>
      </c>
      <c r="N12" s="45">
        <f t="shared" si="3"/>
        <v>3982.6770550769997</v>
      </c>
      <c r="O12" s="46">
        <f t="shared" si="3"/>
        <v>4424.5822500000004</v>
      </c>
      <c r="P12" s="40"/>
      <c r="Q12" s="40"/>
      <c r="R12" s="40"/>
    </row>
    <row r="13" spans="1:18" x14ac:dyDescent="0.4">
      <c r="A13" s="9">
        <v>5</v>
      </c>
      <c r="B13" s="5">
        <v>40577</v>
      </c>
      <c r="C13" s="47">
        <v>2</v>
      </c>
      <c r="D13" s="57">
        <v>0.61799999999999999</v>
      </c>
      <c r="E13" s="58">
        <v>1.27</v>
      </c>
      <c r="F13" s="80">
        <v>1.5</v>
      </c>
      <c r="G13" s="22">
        <f t="shared" si="1"/>
        <v>109620.16367862314</v>
      </c>
      <c r="H13" s="22">
        <f t="shared" si="0"/>
        <v>112649.30027595242</v>
      </c>
      <c r="I13" s="22">
        <f t="shared" si="0"/>
        <v>107372.32070125001</v>
      </c>
      <c r="J13" s="44">
        <f t="shared" si="2"/>
        <v>3228.7439966606066</v>
      </c>
      <c r="K13" s="45">
        <f t="shared" si="2"/>
        <v>3255.4464967523095</v>
      </c>
      <c r="L13" s="46">
        <f t="shared" si="2"/>
        <v>3082.4589675000002</v>
      </c>
      <c r="M13" s="44">
        <f t="shared" si="3"/>
        <v>1995.3637899362548</v>
      </c>
      <c r="N13" s="45">
        <f t="shared" si="3"/>
        <v>4134.4170508754332</v>
      </c>
      <c r="O13" s="46">
        <f t="shared" si="3"/>
        <v>4623.6884512500001</v>
      </c>
      <c r="P13" s="40"/>
      <c r="Q13" s="40"/>
      <c r="R13" s="40"/>
    </row>
    <row r="14" spans="1:18" x14ac:dyDescent="0.4">
      <c r="A14" s="9">
        <v>6</v>
      </c>
      <c r="B14" s="5">
        <v>40591</v>
      </c>
      <c r="C14" s="47">
        <v>1</v>
      </c>
      <c r="D14" s="57">
        <v>0.61799999999999999</v>
      </c>
      <c r="E14" s="58">
        <v>1.27</v>
      </c>
      <c r="F14" s="59">
        <v>-1</v>
      </c>
      <c r="G14" s="22">
        <f t="shared" si="1"/>
        <v>111652.52151322481</v>
      </c>
      <c r="H14" s="22">
        <f t="shared" si="0"/>
        <v>116941.23861646622</v>
      </c>
      <c r="I14" s="22">
        <f t="shared" si="0"/>
        <v>104151.15108021251</v>
      </c>
      <c r="J14" s="44">
        <f t="shared" si="2"/>
        <v>3288.6049103586943</v>
      </c>
      <c r="K14" s="45">
        <f t="shared" si="2"/>
        <v>3379.4790082785726</v>
      </c>
      <c r="L14" s="46">
        <f t="shared" si="2"/>
        <v>3221.1696210374998</v>
      </c>
      <c r="M14" s="44">
        <f t="shared" si="3"/>
        <v>2032.3578346016729</v>
      </c>
      <c r="N14" s="45">
        <f t="shared" si="3"/>
        <v>4291.9383405137869</v>
      </c>
      <c r="O14" s="46">
        <f t="shared" si="3"/>
        <v>-3221.1696210374998</v>
      </c>
      <c r="P14" s="40"/>
      <c r="Q14" s="40"/>
      <c r="R14" s="40"/>
    </row>
    <row r="15" spans="1:18" x14ac:dyDescent="0.4">
      <c r="A15" s="9">
        <v>7</v>
      </c>
      <c r="B15" s="5">
        <v>40612</v>
      </c>
      <c r="C15" s="47">
        <v>2</v>
      </c>
      <c r="D15" s="57">
        <v>0.61799999999999999</v>
      </c>
      <c r="E15" s="58">
        <v>1.27</v>
      </c>
      <c r="F15" s="59">
        <v>1.5</v>
      </c>
      <c r="G15" s="22">
        <f t="shared" si="1"/>
        <v>113722.55926208</v>
      </c>
      <c r="H15" s="22">
        <f t="shared" si="0"/>
        <v>121396.69980775358</v>
      </c>
      <c r="I15" s="22">
        <f t="shared" si="0"/>
        <v>108837.95287882208</v>
      </c>
      <c r="J15" s="44">
        <f t="shared" si="2"/>
        <v>3349.5756453967442</v>
      </c>
      <c r="K15" s="45">
        <f t="shared" si="2"/>
        <v>3508.2371584939865</v>
      </c>
      <c r="L15" s="46">
        <f t="shared" si="2"/>
        <v>3124.5345324063751</v>
      </c>
      <c r="M15" s="44">
        <f t="shared" si="3"/>
        <v>2070.0377488551881</v>
      </c>
      <c r="N15" s="45">
        <f t="shared" si="3"/>
        <v>4455.4611912873634</v>
      </c>
      <c r="O15" s="46">
        <f t="shared" si="3"/>
        <v>4686.8017986095629</v>
      </c>
      <c r="P15" s="40"/>
      <c r="Q15" s="40"/>
      <c r="R15" s="40"/>
    </row>
    <row r="16" spans="1:18" x14ac:dyDescent="0.4">
      <c r="A16" s="9">
        <v>8</v>
      </c>
      <c r="B16" s="5">
        <v>40625</v>
      </c>
      <c r="C16" s="47">
        <v>2</v>
      </c>
      <c r="D16" s="57">
        <v>0.61799999999999999</v>
      </c>
      <c r="E16" s="58">
        <v>-1</v>
      </c>
      <c r="F16" s="59">
        <v>-1</v>
      </c>
      <c r="G16" s="22">
        <f t="shared" si="1"/>
        <v>115830.97551079896</v>
      </c>
      <c r="H16" s="22">
        <f t="shared" si="0"/>
        <v>117754.79881352097</v>
      </c>
      <c r="I16" s="22">
        <f t="shared" si="0"/>
        <v>105572.81429245742</v>
      </c>
      <c r="J16" s="44">
        <f t="shared" si="2"/>
        <v>3411.6767778623998</v>
      </c>
      <c r="K16" s="45">
        <f t="shared" si="2"/>
        <v>3641.9009942326074</v>
      </c>
      <c r="L16" s="46">
        <f t="shared" si="2"/>
        <v>3265.1385863646624</v>
      </c>
      <c r="M16" s="44">
        <f t="shared" si="3"/>
        <v>2108.4162487189633</v>
      </c>
      <c r="N16" s="45">
        <f t="shared" si="3"/>
        <v>-3641.9009942326074</v>
      </c>
      <c r="O16" s="46">
        <f t="shared" si="3"/>
        <v>-3265.1385863646624</v>
      </c>
      <c r="P16" s="40"/>
      <c r="Q16" s="40"/>
      <c r="R16" s="40"/>
    </row>
    <row r="17" spans="1:18" x14ac:dyDescent="0.4">
      <c r="A17" s="9">
        <v>9</v>
      </c>
      <c r="B17" s="5">
        <v>40651</v>
      </c>
      <c r="C17" s="47">
        <v>2</v>
      </c>
      <c r="D17" s="57">
        <v>0.61799999999999999</v>
      </c>
      <c r="E17" s="58">
        <v>1.27</v>
      </c>
      <c r="F17" s="59">
        <v>-1</v>
      </c>
      <c r="G17" s="22">
        <f t="shared" si="1"/>
        <v>117978.48179676918</v>
      </c>
      <c r="H17" s="22">
        <f t="shared" si="0"/>
        <v>122241.25664831612</v>
      </c>
      <c r="I17" s="22">
        <f t="shared" si="0"/>
        <v>102405.6298636837</v>
      </c>
      <c r="J17" s="44">
        <f t="shared" si="2"/>
        <v>3474.9292653239686</v>
      </c>
      <c r="K17" s="45">
        <f t="shared" si="2"/>
        <v>3532.643964405629</v>
      </c>
      <c r="L17" s="46">
        <f t="shared" si="2"/>
        <v>3167.1844287737226</v>
      </c>
      <c r="M17" s="44">
        <f t="shared" si="3"/>
        <v>2147.5062859702125</v>
      </c>
      <c r="N17" s="45">
        <f t="shared" si="3"/>
        <v>4486.4578347951492</v>
      </c>
      <c r="O17" s="46">
        <f t="shared" si="3"/>
        <v>-3167.1844287737226</v>
      </c>
      <c r="P17" s="40"/>
      <c r="Q17" s="40"/>
      <c r="R17" s="40"/>
    </row>
    <row r="18" spans="1:18" x14ac:dyDescent="0.4">
      <c r="A18" s="9">
        <v>10</v>
      </c>
      <c r="B18" s="5">
        <v>40652</v>
      </c>
      <c r="C18" s="47">
        <v>1</v>
      </c>
      <c r="D18" s="57">
        <v>0.61799999999999999</v>
      </c>
      <c r="E18" s="58">
        <v>1.27</v>
      </c>
      <c r="F18" s="59">
        <v>1.5</v>
      </c>
      <c r="G18" s="22">
        <f t="shared" si="1"/>
        <v>120165.80284928127</v>
      </c>
      <c r="H18" s="22">
        <f t="shared" si="0"/>
        <v>126898.64852661696</v>
      </c>
      <c r="I18" s="22">
        <f t="shared" si="0"/>
        <v>107013.88320754947</v>
      </c>
      <c r="J18" s="44">
        <f t="shared" si="2"/>
        <v>3539.3544539030754</v>
      </c>
      <c r="K18" s="45">
        <f t="shared" si="2"/>
        <v>3667.2376994494834</v>
      </c>
      <c r="L18" s="46">
        <f t="shared" si="2"/>
        <v>3072.1688959105109</v>
      </c>
      <c r="M18" s="44">
        <f t="shared" si="3"/>
        <v>2187.3210525121008</v>
      </c>
      <c r="N18" s="45">
        <f t="shared" si="3"/>
        <v>4657.3918783008439</v>
      </c>
      <c r="O18" s="46">
        <f t="shared" si="3"/>
        <v>4608.2533438657665</v>
      </c>
      <c r="P18" s="40"/>
      <c r="Q18" s="40"/>
      <c r="R18" s="40"/>
    </row>
    <row r="19" spans="1:18" x14ac:dyDescent="0.4">
      <c r="A19" s="9">
        <v>11</v>
      </c>
      <c r="B19" s="5">
        <v>40668</v>
      </c>
      <c r="C19" s="47">
        <v>2</v>
      </c>
      <c r="D19" s="57">
        <v>0.61799999999999999</v>
      </c>
      <c r="E19" s="58">
        <v>1.27</v>
      </c>
      <c r="F19" s="59">
        <v>1.5</v>
      </c>
      <c r="G19" s="22">
        <f t="shared" si="1"/>
        <v>122393.67683410695</v>
      </c>
      <c r="H19" s="22">
        <f t="shared" si="0"/>
        <v>131733.48703548106</v>
      </c>
      <c r="I19" s="22">
        <f t="shared" si="0"/>
        <v>111829.5079518892</v>
      </c>
      <c r="J19" s="44">
        <f t="shared" si="2"/>
        <v>3604.9740854784382</v>
      </c>
      <c r="K19" s="45">
        <f t="shared" si="2"/>
        <v>3806.9594557985088</v>
      </c>
      <c r="L19" s="46">
        <f t="shared" si="2"/>
        <v>3210.416496226484</v>
      </c>
      <c r="M19" s="44">
        <f t="shared" si="3"/>
        <v>2227.8739848256746</v>
      </c>
      <c r="N19" s="45">
        <f t="shared" si="3"/>
        <v>4834.8385088641062</v>
      </c>
      <c r="O19" s="46">
        <f t="shared" si="3"/>
        <v>4815.624744339726</v>
      </c>
      <c r="P19" s="40"/>
      <c r="Q19" s="40"/>
      <c r="R19" s="40"/>
    </row>
    <row r="20" spans="1:18" x14ac:dyDescent="0.4">
      <c r="A20" s="9">
        <v>12</v>
      </c>
      <c r="B20" s="5">
        <v>40687</v>
      </c>
      <c r="C20" s="47">
        <v>1</v>
      </c>
      <c r="D20" s="57">
        <v>0.61799999999999999</v>
      </c>
      <c r="E20" s="58">
        <v>-1</v>
      </c>
      <c r="F20" s="59">
        <v>-1</v>
      </c>
      <c r="G20" s="22">
        <f t="shared" si="1"/>
        <v>124662.85560261129</v>
      </c>
      <c r="H20" s="22">
        <f t="shared" si="0"/>
        <v>127781.48242441662</v>
      </c>
      <c r="I20" s="22">
        <f t="shared" si="0"/>
        <v>108474.62271333253</v>
      </c>
      <c r="J20" s="44">
        <f t="shared" si="2"/>
        <v>3671.8103050232085</v>
      </c>
      <c r="K20" s="45">
        <f t="shared" si="2"/>
        <v>3952.0046110644316</v>
      </c>
      <c r="L20" s="46">
        <f t="shared" si="2"/>
        <v>3354.8852385566761</v>
      </c>
      <c r="M20" s="44">
        <f t="shared" si="3"/>
        <v>2269.1787685043428</v>
      </c>
      <c r="N20" s="45">
        <f t="shared" si="3"/>
        <v>-3952.0046110644316</v>
      </c>
      <c r="O20" s="46">
        <f t="shared" si="3"/>
        <v>-3354.8852385566761</v>
      </c>
      <c r="P20" s="40"/>
      <c r="Q20" s="40"/>
      <c r="R20" s="40"/>
    </row>
    <row r="21" spans="1:18" x14ac:dyDescent="0.4">
      <c r="A21" s="9">
        <v>13</v>
      </c>
      <c r="B21" s="5">
        <v>40703</v>
      </c>
      <c r="C21" s="47">
        <v>2</v>
      </c>
      <c r="D21" s="57">
        <v>0.61799999999999999</v>
      </c>
      <c r="E21" s="58">
        <v>1.27</v>
      </c>
      <c r="F21" s="59">
        <v>1.5</v>
      </c>
      <c r="G21" s="22">
        <f t="shared" si="1"/>
        <v>126974.1049454837</v>
      </c>
      <c r="H21" s="22">
        <f t="shared" si="0"/>
        <v>132649.9569047869</v>
      </c>
      <c r="I21" s="22">
        <f t="shared" si="0"/>
        <v>113355.98073543249</v>
      </c>
      <c r="J21" s="44">
        <f t="shared" si="2"/>
        <v>3739.8856680783388</v>
      </c>
      <c r="K21" s="45">
        <f t="shared" si="2"/>
        <v>3833.4444727324985</v>
      </c>
      <c r="L21" s="46">
        <f t="shared" si="2"/>
        <v>3254.2386813999756</v>
      </c>
      <c r="M21" s="44">
        <f t="shared" si="3"/>
        <v>2311.2493428724133</v>
      </c>
      <c r="N21" s="45">
        <f t="shared" si="3"/>
        <v>4868.4744803702733</v>
      </c>
      <c r="O21" s="46">
        <f t="shared" si="3"/>
        <v>4881.3580220999629</v>
      </c>
      <c r="P21" s="40"/>
      <c r="Q21" s="40"/>
      <c r="R21" s="40"/>
    </row>
    <row r="22" spans="1:18" x14ac:dyDescent="0.4">
      <c r="A22" s="9">
        <v>14</v>
      </c>
      <c r="B22" s="5">
        <v>40711</v>
      </c>
      <c r="C22" s="47">
        <v>1</v>
      </c>
      <c r="D22" s="57">
        <v>0.61799999999999999</v>
      </c>
      <c r="E22" s="58">
        <v>1.27</v>
      </c>
      <c r="F22" s="59">
        <v>-1</v>
      </c>
      <c r="G22" s="22">
        <f t="shared" si="1"/>
        <v>129328.20485117297</v>
      </c>
      <c r="H22" s="22">
        <f t="shared" si="0"/>
        <v>137703.92026285929</v>
      </c>
      <c r="I22" s="22">
        <f t="shared" si="0"/>
        <v>109955.30131336951</v>
      </c>
      <c r="J22" s="44">
        <f t="shared" si="2"/>
        <v>3809.223148364511</v>
      </c>
      <c r="K22" s="45">
        <f t="shared" si="2"/>
        <v>3979.4987071436067</v>
      </c>
      <c r="L22" s="46">
        <f t="shared" si="2"/>
        <v>3400.6794220629745</v>
      </c>
      <c r="M22" s="44">
        <f t="shared" si="3"/>
        <v>2354.0999056892679</v>
      </c>
      <c r="N22" s="45">
        <f t="shared" si="3"/>
        <v>5053.9633580723803</v>
      </c>
      <c r="O22" s="46">
        <f t="shared" si="3"/>
        <v>-3400.6794220629745</v>
      </c>
      <c r="P22" s="40"/>
      <c r="Q22" s="40"/>
      <c r="R22" s="40"/>
    </row>
    <row r="23" spans="1:18" x14ac:dyDescent="0.4">
      <c r="A23" s="9">
        <v>15</v>
      </c>
      <c r="B23" s="5">
        <v>40721</v>
      </c>
      <c r="C23" s="47">
        <v>1</v>
      </c>
      <c r="D23" s="57">
        <v>0.61799999999999999</v>
      </c>
      <c r="E23" s="58">
        <v>1.27</v>
      </c>
      <c r="F23" s="80">
        <v>-1</v>
      </c>
      <c r="G23" s="22">
        <f t="shared" si="1"/>
        <v>131725.94976911371</v>
      </c>
      <c r="H23" s="22">
        <f t="shared" si="0"/>
        <v>142950.43962487424</v>
      </c>
      <c r="I23" s="22">
        <f t="shared" si="0"/>
        <v>106656.64227396842</v>
      </c>
      <c r="J23" s="44">
        <f t="shared" si="2"/>
        <v>3879.846145535189</v>
      </c>
      <c r="K23" s="45">
        <f t="shared" si="2"/>
        <v>4131.1176078857789</v>
      </c>
      <c r="L23" s="46">
        <f t="shared" si="2"/>
        <v>3298.659039401085</v>
      </c>
      <c r="M23" s="44">
        <f t="shared" si="3"/>
        <v>2397.7449179407467</v>
      </c>
      <c r="N23" s="45">
        <f t="shared" si="3"/>
        <v>5246.5193620149394</v>
      </c>
      <c r="O23" s="46">
        <f t="shared" si="3"/>
        <v>-3298.659039401085</v>
      </c>
      <c r="P23" s="40"/>
      <c r="Q23" s="40"/>
      <c r="R23" s="40"/>
    </row>
    <row r="24" spans="1:18" x14ac:dyDescent="0.4">
      <c r="A24" s="9">
        <v>16</v>
      </c>
      <c r="B24" s="5">
        <v>40730</v>
      </c>
      <c r="C24" s="47">
        <v>2</v>
      </c>
      <c r="D24" s="57">
        <v>0.61799999999999999</v>
      </c>
      <c r="E24" s="58">
        <v>1.27</v>
      </c>
      <c r="F24" s="59">
        <v>1.5</v>
      </c>
      <c r="G24" s="22">
        <f t="shared" si="1"/>
        <v>134168.14887783307</v>
      </c>
      <c r="H24" s="22">
        <f t="shared" si="0"/>
        <v>148396.85137458195</v>
      </c>
      <c r="I24" s="22">
        <f t="shared" si="0"/>
        <v>111456.191176297</v>
      </c>
      <c r="J24" s="44">
        <f t="shared" si="2"/>
        <v>3951.778493073411</v>
      </c>
      <c r="K24" s="45">
        <f t="shared" si="2"/>
        <v>4288.5131887462267</v>
      </c>
      <c r="L24" s="46">
        <f t="shared" si="2"/>
        <v>3199.6992682190526</v>
      </c>
      <c r="M24" s="44">
        <f t="shared" si="3"/>
        <v>2442.1991087193678</v>
      </c>
      <c r="N24" s="45">
        <f t="shared" si="3"/>
        <v>5446.4117497077077</v>
      </c>
      <c r="O24" s="46">
        <f t="shared" si="3"/>
        <v>4799.5489023285791</v>
      </c>
      <c r="P24" s="40"/>
      <c r="Q24" s="40"/>
      <c r="R24" s="40"/>
    </row>
    <row r="25" spans="1:18" x14ac:dyDescent="0.4">
      <c r="A25" s="9">
        <v>17</v>
      </c>
      <c r="B25" s="5">
        <v>40737</v>
      </c>
      <c r="C25" s="47">
        <v>1</v>
      </c>
      <c r="D25" s="57">
        <v>0.61799999999999999</v>
      </c>
      <c r="E25" s="58">
        <v>-1</v>
      </c>
      <c r="F25" s="59">
        <v>-1</v>
      </c>
      <c r="G25" s="22">
        <f t="shared" si="1"/>
        <v>136655.62635802809</v>
      </c>
      <c r="H25" s="22">
        <f t="shared" si="1"/>
        <v>143944.94583334448</v>
      </c>
      <c r="I25" s="22">
        <f t="shared" si="1"/>
        <v>108112.50544100809</v>
      </c>
      <c r="J25" s="44">
        <f t="shared" si="2"/>
        <v>4025.0444663349917</v>
      </c>
      <c r="K25" s="45">
        <f t="shared" si="2"/>
        <v>4451.9055412374582</v>
      </c>
      <c r="L25" s="46">
        <f t="shared" si="2"/>
        <v>3343.6857352889097</v>
      </c>
      <c r="M25" s="44">
        <f t="shared" si="3"/>
        <v>2487.4774801950248</v>
      </c>
      <c r="N25" s="45">
        <f t="shared" si="3"/>
        <v>-4451.9055412374582</v>
      </c>
      <c r="O25" s="46">
        <f t="shared" si="3"/>
        <v>-3343.6857352889097</v>
      </c>
      <c r="P25" s="40"/>
      <c r="Q25" s="40"/>
      <c r="R25" s="40"/>
    </row>
    <row r="26" spans="1:18" x14ac:dyDescent="0.4">
      <c r="A26" s="9">
        <v>18</v>
      </c>
      <c r="B26" s="5">
        <v>40773</v>
      </c>
      <c r="C26" s="47">
        <v>2</v>
      </c>
      <c r="D26" s="57">
        <v>0.61799999999999999</v>
      </c>
      <c r="E26" s="58">
        <v>-1</v>
      </c>
      <c r="F26" s="59">
        <v>-1</v>
      </c>
      <c r="G26" s="22">
        <f t="shared" ref="G26:I41" si="4">IF(D26="","",G25+M26)</f>
        <v>139189.22167070594</v>
      </c>
      <c r="H26" s="22">
        <f t="shared" si="4"/>
        <v>139626.59745834416</v>
      </c>
      <c r="I26" s="22">
        <f t="shared" si="4"/>
        <v>104869.13027777785</v>
      </c>
      <c r="J26" s="44">
        <f t="shared" ref="J26:L58" si="5">IF(G25="","",G25*0.03)</f>
        <v>4099.6687907408423</v>
      </c>
      <c r="K26" s="45">
        <f t="shared" si="5"/>
        <v>4318.3483750003343</v>
      </c>
      <c r="L26" s="46">
        <f t="shared" si="5"/>
        <v>3243.3751632302428</v>
      </c>
      <c r="M26" s="44">
        <f t="shared" ref="M26:O58" si="6">IF(D26="","",J26*D26)</f>
        <v>2533.5953126778404</v>
      </c>
      <c r="N26" s="45">
        <f t="shared" si="6"/>
        <v>-4318.3483750003343</v>
      </c>
      <c r="O26" s="46">
        <f t="shared" si="6"/>
        <v>-3243.3751632302428</v>
      </c>
      <c r="P26" s="40"/>
      <c r="Q26" s="40"/>
      <c r="R26" s="40"/>
    </row>
    <row r="27" spans="1:18" x14ac:dyDescent="0.4">
      <c r="A27" s="9">
        <v>19</v>
      </c>
      <c r="B27" s="5">
        <v>40787</v>
      </c>
      <c r="C27" s="47">
        <v>2</v>
      </c>
      <c r="D27" s="57">
        <v>0.61799999999999999</v>
      </c>
      <c r="E27" s="58">
        <v>1.27</v>
      </c>
      <c r="F27" s="59">
        <v>1.5</v>
      </c>
      <c r="G27" s="22">
        <f t="shared" si="4"/>
        <v>141769.78984048084</v>
      </c>
      <c r="H27" s="22">
        <f t="shared" si="4"/>
        <v>144946.37082150707</v>
      </c>
      <c r="I27" s="22">
        <f t="shared" si="4"/>
        <v>109588.24114027785</v>
      </c>
      <c r="J27" s="44">
        <f t="shared" si="5"/>
        <v>4175.6766501211778</v>
      </c>
      <c r="K27" s="45">
        <f t="shared" si="5"/>
        <v>4188.7979237503241</v>
      </c>
      <c r="L27" s="46">
        <f t="shared" si="5"/>
        <v>3146.0739083333351</v>
      </c>
      <c r="M27" s="44">
        <f t="shared" si="6"/>
        <v>2580.5681697748878</v>
      </c>
      <c r="N27" s="45">
        <f t="shared" si="6"/>
        <v>5319.7733631629117</v>
      </c>
      <c r="O27" s="46">
        <f t="shared" si="6"/>
        <v>4719.1108625000024</v>
      </c>
      <c r="P27" s="40"/>
      <c r="Q27" s="40"/>
      <c r="R27" s="40"/>
    </row>
    <row r="28" spans="1:18" x14ac:dyDescent="0.4">
      <c r="A28" s="9">
        <v>20</v>
      </c>
      <c r="B28" s="5">
        <v>40801</v>
      </c>
      <c r="C28" s="47">
        <v>1</v>
      </c>
      <c r="D28" s="57">
        <v>0.61799999999999999</v>
      </c>
      <c r="E28" s="58">
        <v>1.27</v>
      </c>
      <c r="F28" s="59">
        <v>-1</v>
      </c>
      <c r="G28" s="22">
        <f t="shared" si="4"/>
        <v>144398.20174412336</v>
      </c>
      <c r="H28" s="22">
        <f t="shared" si="4"/>
        <v>150468.82754980648</v>
      </c>
      <c r="I28" s="22">
        <f t="shared" si="4"/>
        <v>106300.59390606952</v>
      </c>
      <c r="J28" s="44">
        <f t="shared" si="5"/>
        <v>4253.0936952144248</v>
      </c>
      <c r="K28" s="45">
        <f t="shared" si="5"/>
        <v>4348.3911246452117</v>
      </c>
      <c r="L28" s="46">
        <f t="shared" si="5"/>
        <v>3287.6472342083352</v>
      </c>
      <c r="M28" s="44">
        <f t="shared" si="6"/>
        <v>2628.4119036425145</v>
      </c>
      <c r="N28" s="45">
        <f t="shared" si="6"/>
        <v>5522.4567282994185</v>
      </c>
      <c r="O28" s="46">
        <f t="shared" si="6"/>
        <v>-3287.6472342083352</v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4"/>
        <v/>
      </c>
      <c r="H29" s="22" t="str">
        <f t="shared" si="4"/>
        <v/>
      </c>
      <c r="I29" s="22" t="str">
        <f t="shared" si="4"/>
        <v/>
      </c>
      <c r="J29" s="44">
        <f t="shared" si="5"/>
        <v>4331.9460523237003</v>
      </c>
      <c r="K29" s="45">
        <f t="shared" si="5"/>
        <v>4514.0648264941938</v>
      </c>
      <c r="L29" s="46">
        <f t="shared" si="5"/>
        <v>3189.0178171820858</v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4"/>
        <v/>
      </c>
      <c r="H30" s="22" t="str">
        <f t="shared" si="4"/>
        <v/>
      </c>
      <c r="I30" s="22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4"/>
        <v/>
      </c>
      <c r="H31" s="22" t="str">
        <f t="shared" si="4"/>
        <v/>
      </c>
      <c r="I31" s="22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4"/>
        <v/>
      </c>
      <c r="H32" s="22" t="str">
        <f t="shared" si="4"/>
        <v/>
      </c>
      <c r="I32" s="22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4"/>
        <v/>
      </c>
      <c r="H33" s="22" t="str">
        <f t="shared" si="4"/>
        <v/>
      </c>
      <c r="I33" s="22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4"/>
        <v/>
      </c>
      <c r="H34" s="22" t="str">
        <f t="shared" si="4"/>
        <v/>
      </c>
      <c r="I34" s="22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4"/>
        <v/>
      </c>
      <c r="H35" s="22" t="str">
        <f t="shared" si="4"/>
        <v/>
      </c>
      <c r="I35" s="22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4"/>
        <v/>
      </c>
      <c r="H36" s="22" t="str">
        <f t="shared" si="4"/>
        <v/>
      </c>
      <c r="I36" s="22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4"/>
        <v/>
      </c>
      <c r="H37" s="22" t="str">
        <f t="shared" si="4"/>
        <v/>
      </c>
      <c r="I37" s="22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4"/>
        <v/>
      </c>
      <c r="H38" s="22" t="str">
        <f t="shared" si="4"/>
        <v/>
      </c>
      <c r="I38" s="22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4"/>
        <v/>
      </c>
      <c r="H39" s="22" t="str">
        <f t="shared" si="4"/>
        <v/>
      </c>
      <c r="I39" s="22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4"/>
        <v/>
      </c>
      <c r="H40" s="22" t="str">
        <f t="shared" si="4"/>
        <v/>
      </c>
      <c r="I40" s="22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4"/>
        <v/>
      </c>
      <c r="H41" s="22" t="str">
        <f t="shared" si="4"/>
        <v/>
      </c>
      <c r="I41" s="22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ref="G42:I57" si="7">IF(D42="","",G41+M42)</f>
        <v/>
      </c>
      <c r="H42" s="22" t="str">
        <f t="shared" si="7"/>
        <v/>
      </c>
      <c r="I42" s="22" t="str">
        <f t="shared" si="7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>IF(D42="","",J42*D42)</f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si="7"/>
        <v/>
      </c>
      <c r="I43" s="22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 t="shared" si="6"/>
        <v/>
      </c>
      <c r="N43" s="45" t="str">
        <f t="shared" si="6"/>
        <v/>
      </c>
      <c r="O43" s="46" t="str">
        <f t="shared" si="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I58" si="8">IF(D44="","",G43+M44)</f>
        <v/>
      </c>
      <c r="H44" s="22" t="str">
        <f t="shared" si="7"/>
        <v/>
      </c>
      <c r="I44" s="22" t="str">
        <f t="shared" si="7"/>
        <v/>
      </c>
      <c r="J44" s="44" t="str">
        <f>IF(G43="","",G43*0.03)</f>
        <v/>
      </c>
      <c r="K44" s="45" t="str">
        <f t="shared" si="5"/>
        <v/>
      </c>
      <c r="L44" s="46" t="str">
        <f t="shared" si="5"/>
        <v/>
      </c>
      <c r="M44" s="44" t="str">
        <f>IF(D44="","",J44*D44)</f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8"/>
        <v/>
      </c>
      <c r="H45" s="22" t="str">
        <f t="shared" si="7"/>
        <v/>
      </c>
      <c r="I45" s="22" t="str">
        <f t="shared" si="7"/>
        <v/>
      </c>
      <c r="J45" s="44" t="str">
        <f t="shared" si="5"/>
        <v/>
      </c>
      <c r="K45" s="45" t="str">
        <f t="shared" si="5"/>
        <v/>
      </c>
      <c r="L45" s="46" t="str">
        <f t="shared" si="5"/>
        <v/>
      </c>
      <c r="M45" s="44" t="str">
        <f t="shared" si="6"/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8"/>
        <v/>
      </c>
      <c r="H46" s="22" t="str">
        <f t="shared" si="7"/>
        <v/>
      </c>
      <c r="I46" s="22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8"/>
        <v/>
      </c>
      <c r="H47" s="22" t="str">
        <f t="shared" si="7"/>
        <v/>
      </c>
      <c r="I47" s="22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8"/>
        <v/>
      </c>
      <c r="H48" s="22" t="str">
        <f t="shared" si="7"/>
        <v/>
      </c>
      <c r="I48" s="22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8"/>
        <v/>
      </c>
      <c r="H49" s="22" t="str">
        <f t="shared" si="7"/>
        <v/>
      </c>
      <c r="I49" s="22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8"/>
        <v/>
      </c>
      <c r="H50" s="22" t="str">
        <f t="shared" si="7"/>
        <v/>
      </c>
      <c r="I50" s="22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8"/>
        <v/>
      </c>
      <c r="H51" s="22" t="str">
        <f t="shared" si="7"/>
        <v/>
      </c>
      <c r="I51" s="22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8"/>
        <v/>
      </c>
      <c r="H52" s="22" t="str">
        <f t="shared" si="7"/>
        <v/>
      </c>
      <c r="I52" s="22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8"/>
        <v/>
      </c>
      <c r="H53" s="22" t="str">
        <f t="shared" si="7"/>
        <v/>
      </c>
      <c r="I53" s="22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8"/>
        <v/>
      </c>
      <c r="H54" s="22" t="str">
        <f t="shared" si="7"/>
        <v/>
      </c>
      <c r="I54" s="22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8"/>
        <v/>
      </c>
      <c r="H55" s="22" t="str">
        <f t="shared" si="7"/>
        <v/>
      </c>
      <c r="I55" s="22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8"/>
        <v/>
      </c>
      <c r="H56" s="22" t="str">
        <f t="shared" si="7"/>
        <v/>
      </c>
      <c r="I56" s="22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8"/>
        <v/>
      </c>
      <c r="H57" s="22" t="str">
        <f t="shared" si="7"/>
        <v/>
      </c>
      <c r="I57" s="22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8"/>
        <v/>
      </c>
      <c r="H58" s="22" t="str">
        <f t="shared" si="8"/>
        <v/>
      </c>
      <c r="I58" s="22" t="str">
        <f t="shared" si="8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/>
      <c r="B59" s="85" t="s">
        <v>5</v>
      </c>
      <c r="C59" s="86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144398.20174412336</v>
      </c>
      <c r="H59" s="71">
        <f>N59+H8</f>
        <v>150468.82754980648</v>
      </c>
      <c r="I59" s="72">
        <f>O59+I8</f>
        <v>106300.59390606949</v>
      </c>
      <c r="J59" s="67" t="s">
        <v>25</v>
      </c>
      <c r="K59" s="68">
        <f>B28-B9</f>
        <v>286</v>
      </c>
      <c r="L59" s="69" t="s">
        <v>26</v>
      </c>
      <c r="M59" s="81">
        <f>SUM(M9:M58)</f>
        <v>44398.201744123347</v>
      </c>
      <c r="N59" s="82">
        <f>SUM(N9:N58)</f>
        <v>50468.827549806469</v>
      </c>
      <c r="O59" s="83">
        <f>SUM(O9:O58)</f>
        <v>6300.5939060694918</v>
      </c>
    </row>
    <row r="60" spans="1:15" ht="19.5" thickBot="1" x14ac:dyDescent="0.45">
      <c r="A60" s="9"/>
      <c r="B60" s="93" t="s">
        <v>6</v>
      </c>
      <c r="C60" s="94"/>
      <c r="D60" s="7">
        <f>COUNTIF(D9:D58,-1)</f>
        <v>0</v>
      </c>
      <c r="E60" s="7">
        <f>COUNTIF(E9:E58,-1)</f>
        <v>5</v>
      </c>
      <c r="F60" s="8">
        <f>COUNTIF(F9:F58,-1)</f>
        <v>11</v>
      </c>
      <c r="G60" s="87" t="s">
        <v>24</v>
      </c>
      <c r="H60" s="88"/>
      <c r="I60" s="89"/>
      <c r="J60" s="87" t="s">
        <v>27</v>
      </c>
      <c r="K60" s="88"/>
      <c r="L60" s="89"/>
      <c r="M60" s="9"/>
      <c r="N60" s="3"/>
      <c r="O60" s="4"/>
    </row>
    <row r="61" spans="1:15" ht="19.5" thickBot="1" x14ac:dyDescent="0.45">
      <c r="A61" s="9"/>
      <c r="B61" s="93" t="s">
        <v>29</v>
      </c>
      <c r="C61" s="94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1.4439820174412337</v>
      </c>
      <c r="H61" s="77">
        <f t="shared" ref="H61" si="9">H59/H8</f>
        <v>1.5046882754980648</v>
      </c>
      <c r="I61" s="78">
        <f>I59/I8</f>
        <v>1.063005939060695</v>
      </c>
      <c r="J61" s="65">
        <f>(G61-100%)*30/K59</f>
        <v>4.65715402910385E-2</v>
      </c>
      <c r="K61" s="65">
        <f>(H61-100%)*30/K59</f>
        <v>5.2939329597699106E-2</v>
      </c>
      <c r="L61" s="66">
        <f>(I61-100%)*30/K59</f>
        <v>6.6090145867861846E-3</v>
      </c>
      <c r="M61" s="10"/>
      <c r="N61" s="2"/>
      <c r="O61" s="11"/>
    </row>
    <row r="62" spans="1:15" ht="19.5" thickBot="1" x14ac:dyDescent="0.45">
      <c r="A62" s="3"/>
      <c r="B62" s="87" t="s">
        <v>4</v>
      </c>
      <c r="C62" s="88"/>
      <c r="D62" s="79" t="e">
        <f t="shared" ref="D62:E62" si="10">D59/(D59+D60+D61)</f>
        <v>#DIV/0!</v>
      </c>
      <c r="E62" s="74">
        <f t="shared" si="10"/>
        <v>0</v>
      </c>
      <c r="F62" s="75">
        <f>F59/(F59+F60+F61)</f>
        <v>0</v>
      </c>
    </row>
    <row r="64" spans="1:15" x14ac:dyDescent="0.4">
      <c r="D64" s="73"/>
      <c r="E64" s="73"/>
      <c r="F64" s="73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3:S519"/>
  <sheetViews>
    <sheetView zoomScale="80" zoomScaleNormal="80" workbookViewId="0">
      <selection activeCell="T527" sqref="T527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3" spans="19:19" x14ac:dyDescent="0.4">
      <c r="S3" s="52" t="s">
        <v>47</v>
      </c>
    </row>
    <row r="29" spans="19:19" x14ac:dyDescent="0.4">
      <c r="S29" s="52" t="s">
        <v>48</v>
      </c>
    </row>
    <row r="54" spans="19:19" x14ac:dyDescent="0.4">
      <c r="S54" s="52" t="s">
        <v>49</v>
      </c>
    </row>
    <row r="55" spans="19:19" x14ac:dyDescent="0.4">
      <c r="S55" s="52" t="s">
        <v>80</v>
      </c>
    </row>
    <row r="56" spans="19:19" x14ac:dyDescent="0.4">
      <c r="S56" s="52" t="s">
        <v>79</v>
      </c>
    </row>
    <row r="80" spans="19:19" x14ac:dyDescent="0.4">
      <c r="S80" s="52" t="s">
        <v>50</v>
      </c>
    </row>
    <row r="106" spans="19:19" x14ac:dyDescent="0.4">
      <c r="S106" s="52" t="s">
        <v>51</v>
      </c>
    </row>
    <row r="107" spans="19:19" x14ac:dyDescent="0.4">
      <c r="S107" s="84"/>
    </row>
    <row r="132" spans="19:19" x14ac:dyDescent="0.4">
      <c r="S132" s="52" t="s">
        <v>52</v>
      </c>
    </row>
    <row r="133" spans="19:19" x14ac:dyDescent="0.4">
      <c r="S133" s="52" t="s">
        <v>53</v>
      </c>
    </row>
    <row r="134" spans="19:19" x14ac:dyDescent="0.4">
      <c r="S134" s="52" t="s">
        <v>54</v>
      </c>
    </row>
    <row r="135" spans="19:19" x14ac:dyDescent="0.4">
      <c r="S135" s="52" t="s">
        <v>75</v>
      </c>
    </row>
    <row r="157" spans="19:19" x14ac:dyDescent="0.4">
      <c r="S157" s="52" t="s">
        <v>55</v>
      </c>
    </row>
    <row r="183" spans="19:19" x14ac:dyDescent="0.4">
      <c r="S183" s="52" t="s">
        <v>56</v>
      </c>
    </row>
    <row r="184" spans="19:19" x14ac:dyDescent="0.4">
      <c r="S184" s="52" t="s">
        <v>76</v>
      </c>
    </row>
    <row r="209" spans="19:19" x14ac:dyDescent="0.4">
      <c r="S209" s="52" t="s">
        <v>57</v>
      </c>
    </row>
    <row r="235" spans="19:19" x14ac:dyDescent="0.4">
      <c r="S235" s="52" t="s">
        <v>58</v>
      </c>
    </row>
    <row r="262" spans="19:19" x14ac:dyDescent="0.4">
      <c r="S262" s="52" t="s">
        <v>81</v>
      </c>
    </row>
    <row r="287" spans="19:19" x14ac:dyDescent="0.4">
      <c r="S287" s="52" t="s">
        <v>59</v>
      </c>
    </row>
    <row r="288" spans="19:19" x14ac:dyDescent="0.4">
      <c r="S288" s="52" t="s">
        <v>60</v>
      </c>
    </row>
    <row r="289" spans="19:19" x14ac:dyDescent="0.4">
      <c r="S289" s="52" t="s">
        <v>61</v>
      </c>
    </row>
    <row r="290" spans="19:19" x14ac:dyDescent="0.4">
      <c r="S290" s="52" t="s">
        <v>62</v>
      </c>
    </row>
    <row r="313" spans="19:19" x14ac:dyDescent="0.4">
      <c r="S313" s="52" t="s">
        <v>63</v>
      </c>
    </row>
    <row r="314" spans="19:19" x14ac:dyDescent="0.4">
      <c r="S314" s="52" t="s">
        <v>64</v>
      </c>
    </row>
    <row r="315" spans="19:19" x14ac:dyDescent="0.4">
      <c r="S315" s="52" t="s">
        <v>65</v>
      </c>
    </row>
    <row r="316" spans="19:19" x14ac:dyDescent="0.4">
      <c r="S316" s="52" t="s">
        <v>66</v>
      </c>
    </row>
    <row r="339" spans="19:19" x14ac:dyDescent="0.4">
      <c r="S339" s="84" t="s">
        <v>67</v>
      </c>
    </row>
    <row r="340" spans="19:19" x14ac:dyDescent="0.4">
      <c r="S340" s="52" t="s">
        <v>77</v>
      </c>
    </row>
    <row r="341" spans="19:19" x14ac:dyDescent="0.4">
      <c r="S341" s="52" t="s">
        <v>78</v>
      </c>
    </row>
    <row r="365" spans="19:19" x14ac:dyDescent="0.4">
      <c r="S365" s="52" t="s">
        <v>68</v>
      </c>
    </row>
    <row r="390" spans="19:19" x14ac:dyDescent="0.4">
      <c r="S390" s="52" t="s">
        <v>69</v>
      </c>
    </row>
    <row r="417" spans="19:19" x14ac:dyDescent="0.4">
      <c r="S417" s="52" t="s">
        <v>82</v>
      </c>
    </row>
    <row r="442" spans="19:19" x14ac:dyDescent="0.4">
      <c r="S442" s="52" t="s">
        <v>70</v>
      </c>
    </row>
    <row r="468" spans="19:19" x14ac:dyDescent="0.4">
      <c r="S468" s="52" t="s">
        <v>71</v>
      </c>
    </row>
    <row r="493" spans="19:19" x14ac:dyDescent="0.4">
      <c r="S493" s="52" t="s">
        <v>71</v>
      </c>
    </row>
    <row r="519" spans="19:19" x14ac:dyDescent="0.4">
      <c r="S519" s="52" t="s">
        <v>72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" sqref="A2:J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20</v>
      </c>
    </row>
    <row r="2" spans="1:10" x14ac:dyDescent="0.4">
      <c r="A2" s="95" t="s">
        <v>83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4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4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4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4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4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4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4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4">
      <c r="A11" s="52" t="s">
        <v>21</v>
      </c>
    </row>
    <row r="12" spans="1:10" x14ac:dyDescent="0.4">
      <c r="A12" s="97" t="s">
        <v>73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">
      <c r="A21" s="52" t="s">
        <v>22</v>
      </c>
    </row>
    <row r="22" spans="1:10" x14ac:dyDescent="0.4">
      <c r="A22" s="97" t="s">
        <v>74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opLeftCell="A14" zoomScale="80" zoomScaleNormal="80" workbookViewId="0">
      <selection activeCell="K26" sqref="K26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30</v>
      </c>
      <c r="B3" s="35" t="s">
        <v>31</v>
      </c>
      <c r="C3" s="35" t="s">
        <v>32</v>
      </c>
      <c r="D3" s="36" t="s">
        <v>33</v>
      </c>
      <c r="E3" s="35" t="s">
        <v>34</v>
      </c>
      <c r="F3" s="36" t="s">
        <v>33</v>
      </c>
      <c r="G3" s="35" t="s">
        <v>35</v>
      </c>
      <c r="H3" s="36" t="s">
        <v>33</v>
      </c>
    </row>
    <row r="4" spans="1:8" x14ac:dyDescent="0.4">
      <c r="A4" s="37" t="s">
        <v>36</v>
      </c>
      <c r="B4" s="37" t="s">
        <v>37</v>
      </c>
      <c r="C4" s="37"/>
      <c r="D4" s="38"/>
      <c r="E4" s="37" t="s">
        <v>38</v>
      </c>
      <c r="F4" s="38">
        <v>44403</v>
      </c>
      <c r="G4" s="37"/>
      <c r="H4" s="38"/>
    </row>
    <row r="5" spans="1:8" x14ac:dyDescent="0.4">
      <c r="A5" s="37" t="s">
        <v>36</v>
      </c>
      <c r="B5" s="37" t="s">
        <v>39</v>
      </c>
      <c r="C5" s="37"/>
      <c r="D5" s="38"/>
      <c r="E5" s="37" t="s">
        <v>38</v>
      </c>
      <c r="F5" s="38">
        <v>44404</v>
      </c>
      <c r="G5" s="37"/>
      <c r="H5" s="39"/>
    </row>
    <row r="6" spans="1:8" x14ac:dyDescent="0.4">
      <c r="A6" s="37" t="s">
        <v>36</v>
      </c>
      <c r="B6" s="37" t="s">
        <v>40</v>
      </c>
      <c r="C6" s="37"/>
      <c r="D6" s="39"/>
      <c r="E6" s="37" t="s">
        <v>38</v>
      </c>
      <c r="F6" s="38">
        <v>44405</v>
      </c>
      <c r="G6" s="37"/>
      <c r="H6" s="39"/>
    </row>
    <row r="7" spans="1:8" x14ac:dyDescent="0.4">
      <c r="A7" s="37" t="s">
        <v>36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36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36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36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36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  <row r="13" spans="1:8" x14ac:dyDescent="0.4">
      <c r="A13" s="35" t="s">
        <v>30</v>
      </c>
      <c r="B13" s="35" t="s">
        <v>31</v>
      </c>
      <c r="C13" s="35" t="s">
        <v>32</v>
      </c>
      <c r="D13" s="36" t="s">
        <v>33</v>
      </c>
      <c r="E13" s="35" t="s">
        <v>34</v>
      </c>
      <c r="F13" s="36" t="s">
        <v>33</v>
      </c>
      <c r="G13" s="35" t="s">
        <v>35</v>
      </c>
      <c r="H13" s="36" t="s">
        <v>33</v>
      </c>
    </row>
    <row r="14" spans="1:8" x14ac:dyDescent="0.4">
      <c r="A14" s="37" t="s">
        <v>41</v>
      </c>
      <c r="B14" s="37" t="s">
        <v>42</v>
      </c>
      <c r="C14" s="37" t="s">
        <v>38</v>
      </c>
      <c r="D14" s="38">
        <v>44408</v>
      </c>
      <c r="E14" s="37" t="s">
        <v>38</v>
      </c>
      <c r="F14" s="38">
        <v>44406</v>
      </c>
      <c r="G14" s="37" t="s">
        <v>38</v>
      </c>
      <c r="H14" s="38">
        <v>44409</v>
      </c>
    </row>
    <row r="15" spans="1:8" x14ac:dyDescent="0.4">
      <c r="A15" s="37" t="s">
        <v>41</v>
      </c>
      <c r="B15" s="37" t="s">
        <v>43</v>
      </c>
      <c r="C15" s="37"/>
      <c r="D15" s="38"/>
      <c r="E15" s="37" t="s">
        <v>38</v>
      </c>
      <c r="F15" s="38">
        <v>44407</v>
      </c>
      <c r="G15" s="37"/>
      <c r="H15" s="39"/>
    </row>
    <row r="16" spans="1:8" x14ac:dyDescent="0.4">
      <c r="A16" s="37" t="s">
        <v>41</v>
      </c>
      <c r="B16" s="37" t="s">
        <v>42</v>
      </c>
      <c r="C16" s="37"/>
      <c r="D16" s="39"/>
      <c r="E16" s="37" t="s">
        <v>44</v>
      </c>
      <c r="F16" s="38">
        <v>44408</v>
      </c>
      <c r="G16" s="37"/>
      <c r="H16" s="39"/>
    </row>
    <row r="17" spans="1:8" x14ac:dyDescent="0.4">
      <c r="A17" s="37" t="s">
        <v>41</v>
      </c>
      <c r="B17" s="37"/>
      <c r="C17" s="37"/>
      <c r="D17" s="39"/>
      <c r="E17" s="37"/>
      <c r="F17" s="39"/>
      <c r="G17" s="37"/>
      <c r="H17" s="39"/>
    </row>
    <row r="18" spans="1:8" x14ac:dyDescent="0.4">
      <c r="A18" s="37" t="s">
        <v>41</v>
      </c>
      <c r="B18" s="37"/>
      <c r="C18" s="37"/>
      <c r="D18" s="39"/>
      <c r="E18" s="37"/>
      <c r="F18" s="39"/>
      <c r="G18" s="37"/>
      <c r="H18" s="39"/>
    </row>
    <row r="19" spans="1:8" x14ac:dyDescent="0.4">
      <c r="A19" s="37" t="s">
        <v>41</v>
      </c>
      <c r="B19" s="37"/>
      <c r="C19" s="37"/>
      <c r="D19" s="39"/>
      <c r="E19" s="37"/>
      <c r="F19" s="39"/>
      <c r="G19" s="37"/>
      <c r="H19" s="39"/>
    </row>
    <row r="20" spans="1:8" x14ac:dyDescent="0.4">
      <c r="A20" s="37" t="s">
        <v>41</v>
      </c>
      <c r="B20" s="37"/>
      <c r="C20" s="37"/>
      <c r="D20" s="39"/>
      <c r="E20" s="37"/>
      <c r="F20" s="39"/>
      <c r="G20" s="37"/>
      <c r="H20" s="39"/>
    </row>
    <row r="21" spans="1:8" x14ac:dyDescent="0.4">
      <c r="A21" s="37" t="s">
        <v>41</v>
      </c>
      <c r="B21" s="37"/>
      <c r="C21" s="37"/>
      <c r="D21" s="39"/>
      <c r="E21" s="37"/>
      <c r="F21" s="39"/>
      <c r="G21" s="37"/>
      <c r="H21" s="39"/>
    </row>
    <row r="22" spans="1:8" x14ac:dyDescent="0.4">
      <c r="A22" s="34"/>
      <c r="B22" s="32"/>
      <c r="C22" s="32"/>
      <c r="D22" s="33"/>
      <c r="E22" s="32"/>
      <c r="F22" s="33"/>
      <c r="G22" s="32"/>
      <c r="H22" s="33"/>
    </row>
    <row r="23" spans="1:8" x14ac:dyDescent="0.4">
      <c r="A23" s="35" t="s">
        <v>30</v>
      </c>
      <c r="B23" s="35" t="s">
        <v>31</v>
      </c>
      <c r="C23" s="35" t="s">
        <v>32</v>
      </c>
      <c r="D23" s="36" t="s">
        <v>33</v>
      </c>
      <c r="E23" s="35" t="s">
        <v>34</v>
      </c>
      <c r="F23" s="36" t="s">
        <v>33</v>
      </c>
      <c r="G23" s="35" t="s">
        <v>35</v>
      </c>
      <c r="H23" s="36" t="s">
        <v>33</v>
      </c>
    </row>
    <row r="24" spans="1:8" x14ac:dyDescent="0.4">
      <c r="A24" s="37" t="s">
        <v>46</v>
      </c>
      <c r="B24" s="37" t="s">
        <v>45</v>
      </c>
      <c r="C24" s="37"/>
      <c r="D24" s="38"/>
      <c r="E24" s="37" t="s">
        <v>38</v>
      </c>
      <c r="F24" s="38">
        <v>44410</v>
      </c>
      <c r="G24" s="37"/>
      <c r="H24" s="38"/>
    </row>
    <row r="25" spans="1:8" x14ac:dyDescent="0.4">
      <c r="A25" s="37" t="s">
        <v>46</v>
      </c>
      <c r="B25" s="37"/>
      <c r="C25" s="37"/>
      <c r="D25" s="38"/>
      <c r="E25" s="37"/>
      <c r="F25" s="38"/>
      <c r="G25" s="37"/>
      <c r="H25" s="39"/>
    </row>
    <row r="26" spans="1:8" x14ac:dyDescent="0.4">
      <c r="A26" s="37" t="s">
        <v>46</v>
      </c>
      <c r="B26" s="37"/>
      <c r="C26" s="37"/>
      <c r="D26" s="39"/>
      <c r="E26" s="37"/>
      <c r="F26" s="38"/>
      <c r="G26" s="37"/>
      <c r="H26" s="39"/>
    </row>
    <row r="27" spans="1:8" x14ac:dyDescent="0.4">
      <c r="A27" s="37" t="s">
        <v>46</v>
      </c>
      <c r="B27" s="37"/>
      <c r="C27" s="37"/>
      <c r="D27" s="39"/>
      <c r="E27" s="37"/>
      <c r="F27" s="39"/>
      <c r="G27" s="37"/>
      <c r="H27" s="39"/>
    </row>
    <row r="28" spans="1:8" x14ac:dyDescent="0.4">
      <c r="A28" s="37" t="s">
        <v>46</v>
      </c>
      <c r="B28" s="37"/>
      <c r="C28" s="37"/>
      <c r="D28" s="39"/>
      <c r="E28" s="37"/>
      <c r="F28" s="39"/>
      <c r="G28" s="37"/>
      <c r="H28" s="39"/>
    </row>
    <row r="29" spans="1:8" x14ac:dyDescent="0.4">
      <c r="A29" s="37" t="s">
        <v>46</v>
      </c>
      <c r="B29" s="37"/>
      <c r="C29" s="37"/>
      <c r="D29" s="39"/>
      <c r="E29" s="37"/>
      <c r="F29" s="39"/>
      <c r="G29" s="37"/>
      <c r="H29" s="39"/>
    </row>
    <row r="30" spans="1:8" x14ac:dyDescent="0.4">
      <c r="A30" s="37" t="s">
        <v>46</v>
      </c>
      <c r="B30" s="37"/>
      <c r="C30" s="37"/>
      <c r="D30" s="39"/>
      <c r="E30" s="37"/>
      <c r="F30" s="39"/>
      <c r="G30" s="37"/>
      <c r="H30" s="39"/>
    </row>
    <row r="31" spans="1:8" x14ac:dyDescent="0.4">
      <c r="A31" s="37" t="s">
        <v>46</v>
      </c>
      <c r="B31" s="37"/>
      <c r="C31" s="37"/>
      <c r="D31" s="39"/>
      <c r="E31" s="37"/>
      <c r="F31" s="39"/>
      <c r="G31" s="37"/>
      <c r="H31" s="39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 (2)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Owner</cp:lastModifiedBy>
  <cp:lastPrinted>2021-07-26T05:51:47Z</cp:lastPrinted>
  <dcterms:created xsi:type="dcterms:W3CDTF">2020-09-18T03:10:57Z</dcterms:created>
  <dcterms:modified xsi:type="dcterms:W3CDTF">2021-08-03T12:26:21Z</dcterms:modified>
</cp:coreProperties>
</file>